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4795" windowHeight="1146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Sheet1!$A$10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Sheet1!$B$17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3000</definedName>
  </definedNames>
  <calcPr calcId="125725"/>
</workbook>
</file>

<file path=xl/calcChain.xml><?xml version="1.0" encoding="utf-8"?>
<calcChain xmlns="http://schemas.openxmlformats.org/spreadsheetml/2006/main">
  <c r="B25" i="1"/>
  <c r="B21"/>
  <c r="D14"/>
  <c r="B16"/>
  <c r="I22"/>
  <c r="I23"/>
  <c r="I24"/>
  <c r="I21"/>
  <c r="H22"/>
  <c r="H23"/>
  <c r="H24"/>
  <c r="H21"/>
  <c r="G22"/>
  <c r="G23"/>
  <c r="G24"/>
  <c r="G21"/>
  <c r="F23"/>
  <c r="F22"/>
  <c r="F24"/>
  <c r="F21"/>
  <c r="E24"/>
  <c r="E23"/>
  <c r="E22"/>
  <c r="E21"/>
  <c r="B22"/>
  <c r="B23"/>
  <c r="B24"/>
  <c r="B14" l="1"/>
  <c r="B15"/>
  <c r="B13"/>
  <c r="B12"/>
  <c r="B11"/>
  <c r="G4"/>
  <c r="E8"/>
  <c r="E7"/>
  <c r="E6"/>
  <c r="E5"/>
  <c r="E4"/>
  <c r="G13" l="1"/>
  <c r="C13" s="1"/>
  <c r="G16" l="1"/>
  <c r="G14"/>
  <c r="C14" s="1"/>
  <c r="F14" s="1"/>
  <c r="D13"/>
  <c r="F13"/>
  <c r="E13"/>
  <c r="G15"/>
  <c r="C15" s="1"/>
  <c r="G12"/>
  <c r="C12" s="1"/>
  <c r="G11"/>
  <c r="C11" s="1"/>
  <c r="C16" l="1"/>
  <c r="F16" s="1"/>
  <c r="E14"/>
  <c r="F11"/>
  <c r="E11"/>
  <c r="D11"/>
  <c r="D15"/>
  <c r="F15"/>
  <c r="E15"/>
  <c r="F12"/>
  <c r="E12"/>
  <c r="D12"/>
  <c r="D16" l="1"/>
  <c r="E16"/>
</calcChain>
</file>

<file path=xl/sharedStrings.xml><?xml version="1.0" encoding="utf-8"?>
<sst xmlns="http://schemas.openxmlformats.org/spreadsheetml/2006/main" count="62" uniqueCount="33">
  <si>
    <t>C</t>
  </si>
  <si>
    <t>Elemental MW (g/mol)</t>
  </si>
  <si>
    <t>H</t>
  </si>
  <si>
    <t>O</t>
  </si>
  <si>
    <t>N</t>
  </si>
  <si>
    <t>S</t>
  </si>
  <si>
    <t>Componet MW (g/mol)</t>
  </si>
  <si>
    <t>CO</t>
  </si>
  <si>
    <t>CO2</t>
  </si>
  <si>
    <t>CH4</t>
  </si>
  <si>
    <t>H2</t>
  </si>
  <si>
    <t>N2</t>
  </si>
  <si>
    <t>Chemical Production Team Requirerments</t>
  </si>
  <si>
    <t>Metric Tons/day</t>
  </si>
  <si>
    <t>Bar</t>
  </si>
  <si>
    <t>Total</t>
  </si>
  <si>
    <t>Moles/day</t>
  </si>
  <si>
    <t>Syn Comp. Flow</t>
  </si>
  <si>
    <t xml:space="preserve">Syn-Element Flow </t>
  </si>
  <si>
    <t>Moles/     day</t>
  </si>
  <si>
    <t>Grams/    day</t>
  </si>
  <si>
    <t>Metric tons/day</t>
  </si>
  <si>
    <t>Tons/day</t>
  </si>
  <si>
    <t>Molar Frac Syngas</t>
  </si>
  <si>
    <t>Mass Frac Syngas</t>
  </si>
  <si>
    <t>Basis: Moles of Syngas</t>
  </si>
  <si>
    <t>Grams/day</t>
  </si>
  <si>
    <t>Kg/day</t>
  </si>
  <si>
    <t>Lbs/day</t>
  </si>
  <si>
    <t xml:space="preserve">Carbon in petcoke = </t>
  </si>
  <si>
    <t>Carbon in syngas /</t>
  </si>
  <si>
    <t>( 1 - sum of fractional feed conversions of the lost carbons)</t>
  </si>
  <si>
    <t>sum of fractional feed conversions of the lost carbon are looked up  from typical gasifier conversion spreads</t>
  </si>
</sst>
</file>

<file path=xl/styles.xml><?xml version="1.0" encoding="utf-8"?>
<styleSheet xmlns="http://schemas.openxmlformats.org/spreadsheetml/2006/main">
  <numFmts count="1">
    <numFmt numFmtId="165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0" fillId="0" borderId="0" xfId="0" applyAlignment="1">
      <alignment vertical="top"/>
    </xf>
    <xf numFmtId="0" fontId="0" fillId="2" borderId="0" xfId="0" applyFont="1" applyFill="1" applyAlignment="1">
      <alignment wrapText="1"/>
    </xf>
    <xf numFmtId="0" fontId="1" fillId="2" borderId="0" xfId="0" applyFont="1" applyFill="1"/>
    <xf numFmtId="0" fontId="1" fillId="3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topLeftCell="A2" workbookViewId="0">
      <selection activeCell="D32" sqref="D32"/>
    </sheetView>
  </sheetViews>
  <sheetFormatPr defaultRowHeight="15"/>
  <cols>
    <col min="1" max="1" width="11.140625" customWidth="1"/>
    <col min="2" max="2" width="11.5703125" customWidth="1"/>
    <col min="3" max="3" width="9.7109375" customWidth="1"/>
    <col min="4" max="4" width="13.42578125" customWidth="1"/>
    <col min="5" max="5" width="10" customWidth="1"/>
    <col min="6" max="6" width="11" bestFit="1" customWidth="1"/>
    <col min="7" max="7" width="11.42578125" customWidth="1"/>
    <col min="8" max="8" width="12.140625" customWidth="1"/>
    <col min="9" max="9" width="12.42578125" customWidth="1"/>
    <col min="10" max="10" width="12.140625" customWidth="1"/>
  </cols>
  <sheetData>
    <row r="1" spans="1:15">
      <c r="G1" t="s">
        <v>12</v>
      </c>
    </row>
    <row r="2" spans="1:15" ht="15.75" thickBot="1">
      <c r="G2" s="9">
        <v>3000</v>
      </c>
      <c r="H2" t="s">
        <v>13</v>
      </c>
      <c r="J2">
        <v>260</v>
      </c>
      <c r="K2" t="s">
        <v>0</v>
      </c>
    </row>
    <row r="3" spans="1:15">
      <c r="A3" s="10" t="s">
        <v>1</v>
      </c>
      <c r="B3" s="11"/>
      <c r="C3" s="11"/>
      <c r="D3" s="11" t="s">
        <v>6</v>
      </c>
      <c r="E3" s="12"/>
      <c r="G3" s="1" t="s">
        <v>23</v>
      </c>
      <c r="J3">
        <v>50</v>
      </c>
      <c r="K3" t="s">
        <v>14</v>
      </c>
    </row>
    <row r="4" spans="1:15">
      <c r="A4" s="13" t="s">
        <v>0</v>
      </c>
      <c r="B4" s="5">
        <v>12.010999999999999</v>
      </c>
      <c r="C4" s="5"/>
      <c r="D4" s="5" t="s">
        <v>7</v>
      </c>
      <c r="E4" s="14">
        <f>B4+B6</f>
        <v>28.009999999999998</v>
      </c>
      <c r="G4" s="2">
        <f>0.2786</f>
        <v>0.27860000000000001</v>
      </c>
      <c r="H4" t="s">
        <v>7</v>
      </c>
    </row>
    <row r="5" spans="1:15">
      <c r="A5" s="13" t="s">
        <v>2</v>
      </c>
      <c r="B5" s="5">
        <v>1.0079</v>
      </c>
      <c r="C5" s="5"/>
      <c r="D5" s="5" t="s">
        <v>8</v>
      </c>
      <c r="E5" s="14">
        <f>B4+(2*B6)</f>
        <v>44.009</v>
      </c>
      <c r="G5" s="2">
        <v>3.5200000000000002E-2</v>
      </c>
      <c r="H5" t="s">
        <v>8</v>
      </c>
    </row>
    <row r="6" spans="1:15">
      <c r="A6" s="13" t="s">
        <v>3</v>
      </c>
      <c r="B6" s="5">
        <v>15.999000000000001</v>
      </c>
      <c r="C6" s="5"/>
      <c r="D6" s="5" t="s">
        <v>9</v>
      </c>
      <c r="E6" s="14">
        <f>B4+(4*B5)</f>
        <v>16.0426</v>
      </c>
      <c r="G6" s="2">
        <v>2.0999999999999999E-3</v>
      </c>
      <c r="H6" t="s">
        <v>9</v>
      </c>
    </row>
    <row r="7" spans="1:15">
      <c r="A7" s="13" t="s">
        <v>4</v>
      </c>
      <c r="B7" s="5">
        <v>14.007</v>
      </c>
      <c r="C7" s="5"/>
      <c r="D7" s="5" t="s">
        <v>10</v>
      </c>
      <c r="E7" s="14">
        <f>2*B5</f>
        <v>2.0158</v>
      </c>
      <c r="G7" s="2">
        <v>0.67969999999999997</v>
      </c>
      <c r="H7" t="s">
        <v>10</v>
      </c>
    </row>
    <row r="8" spans="1:15" ht="15.75" thickBot="1">
      <c r="A8" s="15" t="s">
        <v>5</v>
      </c>
      <c r="B8" s="16">
        <v>32.066000000000003</v>
      </c>
      <c r="C8" s="16"/>
      <c r="D8" s="16" t="s">
        <v>11</v>
      </c>
      <c r="E8" s="17">
        <f>2*B7</f>
        <v>28.013999999999999</v>
      </c>
      <c r="G8" s="2">
        <v>4.4000000000000003E-3</v>
      </c>
      <c r="H8" t="s">
        <v>11</v>
      </c>
    </row>
    <row r="9" spans="1:15">
      <c r="A9" s="8" t="s">
        <v>25</v>
      </c>
    </row>
    <row r="10" spans="1:15" ht="30">
      <c r="A10" s="7">
        <v>275740537.15094912</v>
      </c>
      <c r="B10" s="4" t="s">
        <v>26</v>
      </c>
      <c r="C10" s="4" t="s">
        <v>21</v>
      </c>
      <c r="D10" s="6" t="s">
        <v>22</v>
      </c>
      <c r="E10" s="6" t="s">
        <v>28</v>
      </c>
      <c r="F10" s="6" t="s">
        <v>27</v>
      </c>
      <c r="G10" s="1" t="s">
        <v>24</v>
      </c>
    </row>
    <row r="11" spans="1:15">
      <c r="A11" s="1" t="s">
        <v>7</v>
      </c>
      <c r="B11">
        <f>(G4*$A$10)*E4</f>
        <v>2151764995.3436265</v>
      </c>
      <c r="C11">
        <f>G11*$G$2</f>
        <v>2151.764996060881</v>
      </c>
      <c r="D11">
        <f>C11*1.10231131</f>
        <v>2371.9148916200143</v>
      </c>
      <c r="E11">
        <f>C11*2204.62262</f>
        <v>4743829.7832400296</v>
      </c>
      <c r="F11">
        <f>C11*1000</f>
        <v>2151764.9960608808</v>
      </c>
      <c r="G11" s="18">
        <f>B11/$B$16</f>
        <v>0.7172549986869603</v>
      </c>
      <c r="H11" s="1" t="s">
        <v>7</v>
      </c>
      <c r="O11" s="1"/>
    </row>
    <row r="12" spans="1:15">
      <c r="A12" s="1" t="s">
        <v>8</v>
      </c>
      <c r="B12">
        <f>(G5*$A$10)*E5</f>
        <v>427154298.54155946</v>
      </c>
      <c r="C12">
        <f>G12*$G$2</f>
        <v>427.15429868394403</v>
      </c>
      <c r="D12">
        <f>C12*1.10231131</f>
        <v>470.85701455442961</v>
      </c>
      <c r="E12">
        <f>C12*2204.62262</f>
        <v>941714.02910885925</v>
      </c>
      <c r="F12">
        <f>C12*1000</f>
        <v>427154.29868394404</v>
      </c>
      <c r="G12" s="18">
        <f>B12/$B$16</f>
        <v>0.14238476622798135</v>
      </c>
      <c r="H12" s="1" t="s">
        <v>8</v>
      </c>
      <c r="O12" s="1"/>
    </row>
    <row r="13" spans="1:15">
      <c r="A13" s="1" t="s">
        <v>9</v>
      </c>
      <c r="B13">
        <f>(G6*$A$10)*E6</f>
        <v>9289549.7967254147</v>
      </c>
      <c r="C13">
        <f>G13*$G$2</f>
        <v>9.2895497998219287</v>
      </c>
      <c r="D13">
        <f>C13*1.10231131</f>
        <v>10.239975809151947</v>
      </c>
      <c r="E13">
        <f>C13*2204.62262</f>
        <v>20479.951618303898</v>
      </c>
      <c r="F13">
        <f>C13*1000</f>
        <v>9289.5497998219289</v>
      </c>
      <c r="G13" s="18">
        <f>B13/$B$16</f>
        <v>3.0965165999406428E-3</v>
      </c>
      <c r="H13" s="1" t="s">
        <v>9</v>
      </c>
      <c r="O13" s="1"/>
    </row>
    <row r="14" spans="1:15">
      <c r="A14" s="1" t="s">
        <v>10</v>
      </c>
      <c r="B14">
        <f>(G7*$A$10)*E7</f>
        <v>377802935.52400398</v>
      </c>
      <c r="C14">
        <f>G14*$G$2</f>
        <v>377.80293564993815</v>
      </c>
      <c r="D14">
        <f>C14*1.10231131</f>
        <v>416.45644891812901</v>
      </c>
      <c r="E14">
        <f>C14*2204.62262</f>
        <v>832912.89783625805</v>
      </c>
      <c r="F14">
        <f>C14*1000</f>
        <v>377802.93564993812</v>
      </c>
      <c r="G14" s="18">
        <f>B14/$B$16</f>
        <v>0.12593431188331272</v>
      </c>
      <c r="H14" s="1" t="s">
        <v>10</v>
      </c>
      <c r="O14" s="1"/>
    </row>
    <row r="15" spans="1:15">
      <c r="A15" s="1" t="s">
        <v>11</v>
      </c>
      <c r="B15">
        <f>(G8*$A$10)*E8</f>
        <v>33988219.794085428</v>
      </c>
      <c r="C15">
        <f>G15*$G$2</f>
        <v>33.988219805414822</v>
      </c>
      <c r="D15">
        <f>C15*1.10231131</f>
        <v>37.465599098274758</v>
      </c>
      <c r="E15">
        <f>C15*2204.62262</f>
        <v>74931.198196549522</v>
      </c>
      <c r="F15">
        <f>C15*1000</f>
        <v>33988.219805414825</v>
      </c>
      <c r="G15" s="18">
        <f>B15/$B$16</f>
        <v>1.1329406601804941E-2</v>
      </c>
      <c r="H15" s="1" t="s">
        <v>11</v>
      </c>
      <c r="O15" s="1"/>
    </row>
    <row r="16" spans="1:15">
      <c r="A16" s="1" t="s">
        <v>15</v>
      </c>
      <c r="B16">
        <f>SUM(B11:B15)</f>
        <v>2999999999.000001</v>
      </c>
      <c r="C16">
        <f>G16*$G$2</f>
        <v>3000</v>
      </c>
      <c r="D16">
        <f>C16*1.10231131</f>
        <v>3306.9339299999997</v>
      </c>
      <c r="E16">
        <f>C16*2204.62262</f>
        <v>6613867.8600000003</v>
      </c>
      <c r="F16">
        <f>C16*1000</f>
        <v>3000000</v>
      </c>
      <c r="G16" s="2">
        <f>B16/$B$16</f>
        <v>1</v>
      </c>
      <c r="H16" s="1" t="s">
        <v>15</v>
      </c>
      <c r="O16" s="1"/>
    </row>
    <row r="17" spans="1:9">
      <c r="A17" s="1"/>
      <c r="F17" s="2"/>
    </row>
    <row r="18" spans="1:9">
      <c r="A18" s="1"/>
    </row>
    <row r="20" spans="1:9" ht="30">
      <c r="A20" s="3" t="s">
        <v>17</v>
      </c>
      <c r="B20" s="4" t="s">
        <v>16</v>
      </c>
      <c r="C20" s="4"/>
      <c r="D20" s="3" t="s">
        <v>18</v>
      </c>
      <c r="E20" s="4" t="s">
        <v>19</v>
      </c>
      <c r="F20" s="4" t="s">
        <v>20</v>
      </c>
      <c r="G20" s="4" t="s">
        <v>21</v>
      </c>
      <c r="H20" s="4" t="s">
        <v>22</v>
      </c>
      <c r="I20" s="4" t="s">
        <v>28</v>
      </c>
    </row>
    <row r="21" spans="1:9">
      <c r="A21" s="1" t="s">
        <v>7</v>
      </c>
      <c r="B21">
        <f>$A$10*G4</f>
        <v>76821313.650254428</v>
      </c>
      <c r="D21" t="s">
        <v>0</v>
      </c>
      <c r="E21">
        <f>B21+B22+B23</f>
        <v>87106435.685984835</v>
      </c>
      <c r="F21">
        <f>E21*B4</f>
        <v>1046235399.0243638</v>
      </c>
      <c r="G21">
        <f>F21/1000000</f>
        <v>1046.2353990243637</v>
      </c>
      <c r="H21">
        <f>G21*1.10231131</f>
        <v>1153.2771132669191</v>
      </c>
      <c r="I21">
        <f>G21*2204.62262</f>
        <v>2306554.2265338381</v>
      </c>
    </row>
    <row r="22" spans="1:9">
      <c r="A22" s="1" t="s">
        <v>8</v>
      </c>
      <c r="B22">
        <f t="shared" ref="B22:B25" si="0">$A$10*G5</f>
        <v>9706066.9077134095</v>
      </c>
      <c r="D22" t="s">
        <v>2</v>
      </c>
      <c r="E22">
        <f>(4*B23)+(2*B24)</f>
        <v>377157906.71506822</v>
      </c>
      <c r="F22">
        <f>E22*B5</f>
        <v>380137454.17811728</v>
      </c>
      <c r="G22">
        <f t="shared" ref="G22:G24" si="1">F22/1000000</f>
        <v>380.13745417811725</v>
      </c>
      <c r="H22">
        <f t="shared" ref="H22:H24" si="2">G22*1.10231131</f>
        <v>419.02981509514535</v>
      </c>
      <c r="I22">
        <f t="shared" ref="I22:I24" si="3">G22*2204.62262</f>
        <v>838059.63019029086</v>
      </c>
    </row>
    <row r="23" spans="1:9">
      <c r="A23" s="1" t="s">
        <v>9</v>
      </c>
      <c r="B23">
        <f t="shared" si="0"/>
        <v>579055.12801699317</v>
      </c>
      <c r="D23" t="s">
        <v>3</v>
      </c>
      <c r="E23">
        <f>B21+(2*B22)</f>
        <v>96233447.465681255</v>
      </c>
      <c r="F23">
        <f>E23*B6</f>
        <v>1539638926.0034344</v>
      </c>
      <c r="G23">
        <f t="shared" si="1"/>
        <v>1539.6389260034343</v>
      </c>
      <c r="H23">
        <f t="shared" si="2"/>
        <v>1697.1614014498386</v>
      </c>
      <c r="I23">
        <f t="shared" si="3"/>
        <v>3394322.8028996778</v>
      </c>
    </row>
    <row r="24" spans="1:9">
      <c r="A24" s="1" t="s">
        <v>10</v>
      </c>
      <c r="B24">
        <f t="shared" si="0"/>
        <v>187420843.10150012</v>
      </c>
      <c r="D24" t="s">
        <v>4</v>
      </c>
      <c r="E24">
        <f>2*B25</f>
        <v>2426516.7269283524</v>
      </c>
      <c r="F24">
        <f t="shared" ref="F22:F24" si="4">E24*B7</f>
        <v>33988219.794085428</v>
      </c>
      <c r="G24">
        <f t="shared" si="1"/>
        <v>33.988219794085431</v>
      </c>
      <c r="H24">
        <f t="shared" si="2"/>
        <v>37.465599085786238</v>
      </c>
      <c r="I24">
        <f t="shared" si="3"/>
        <v>74931.198171572483</v>
      </c>
    </row>
    <row r="25" spans="1:9">
      <c r="A25" s="1" t="s">
        <v>11</v>
      </c>
      <c r="B25">
        <f>$A$10*G8</f>
        <v>1213258.3634641762</v>
      </c>
    </row>
    <row r="28" spans="1:9">
      <c r="D28" t="s">
        <v>29</v>
      </c>
      <c r="F28" t="s">
        <v>30</v>
      </c>
    </row>
    <row r="29" spans="1:9">
      <c r="F29" t="s">
        <v>31</v>
      </c>
    </row>
    <row r="31" spans="1:9">
      <c r="F31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2011-02-10T04:42:11Z</dcterms:created>
  <dcterms:modified xsi:type="dcterms:W3CDTF">2011-02-10T06:19:03Z</dcterms:modified>
</cp:coreProperties>
</file>