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4795" windowHeight="114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2" i="1"/>
  <c r="L13"/>
  <c r="L14"/>
  <c r="L15"/>
  <c r="L16"/>
  <c r="L11"/>
  <c r="K12"/>
  <c r="K13"/>
  <c r="K14"/>
  <c r="K15"/>
  <c r="K16"/>
  <c r="K11"/>
  <c r="J16"/>
  <c r="F16"/>
  <c r="E16"/>
  <c r="J12"/>
  <c r="J13"/>
  <c r="J14"/>
  <c r="J15"/>
  <c r="J11"/>
  <c r="F12"/>
  <c r="F13"/>
  <c r="F14"/>
  <c r="F15"/>
  <c r="F11"/>
  <c r="E12"/>
  <c r="E13"/>
  <c r="E14"/>
  <c r="E15"/>
  <c r="E11"/>
  <c r="B16"/>
  <c r="B15"/>
  <c r="B13"/>
  <c r="B12"/>
  <c r="B14"/>
  <c r="B11"/>
  <c r="G4"/>
  <c r="E8"/>
  <c r="E7"/>
  <c r="E6"/>
  <c r="E5"/>
  <c r="E4"/>
</calcChain>
</file>

<file path=xl/sharedStrings.xml><?xml version="1.0" encoding="utf-8"?>
<sst xmlns="http://schemas.openxmlformats.org/spreadsheetml/2006/main" count="49" uniqueCount="27">
  <si>
    <t>C</t>
  </si>
  <si>
    <t>Elemental MW (g/mol)</t>
  </si>
  <si>
    <t>H</t>
  </si>
  <si>
    <t>O</t>
  </si>
  <si>
    <t>N</t>
  </si>
  <si>
    <t>S</t>
  </si>
  <si>
    <t>gram-mol</t>
  </si>
  <si>
    <t>lb-mol</t>
  </si>
  <si>
    <t>Componet MW (g/mol)</t>
  </si>
  <si>
    <t>CO</t>
  </si>
  <si>
    <t>CO2</t>
  </si>
  <si>
    <t>CH4</t>
  </si>
  <si>
    <t>H2</t>
  </si>
  <si>
    <t>N2</t>
  </si>
  <si>
    <t>Chemical Production Team Requirerments</t>
  </si>
  <si>
    <t>Metric Tons/day</t>
  </si>
  <si>
    <t>Bar</t>
  </si>
  <si>
    <t>Molar Fractions</t>
  </si>
  <si>
    <t>Basis: 100 moles of Syngas</t>
  </si>
  <si>
    <t>Total</t>
  </si>
  <si>
    <t>Mass Frac</t>
  </si>
  <si>
    <t>Conversions:</t>
  </si>
  <si>
    <t>tons/day</t>
  </si>
  <si>
    <t>lbs/day</t>
  </si>
  <si>
    <t>kg/day</t>
  </si>
  <si>
    <t>Mass Flow (Metric Tons/day)</t>
  </si>
  <si>
    <t>grams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</si>
</sst>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M22" sqref="M22"/>
    </sheetView>
  </sheetViews>
  <sheetFormatPr defaultRowHeight="15"/>
  <cols>
    <col min="1" max="1" width="9.42578125" customWidth="1"/>
    <col min="2" max="2" width="11.5703125" customWidth="1"/>
    <col min="3" max="3" width="6.42578125" customWidth="1"/>
    <col min="5" max="5" width="10" customWidth="1"/>
    <col min="8" max="8" width="12.140625" customWidth="1"/>
    <col min="9" max="9" width="12.42578125" customWidth="1"/>
  </cols>
  <sheetData>
    <row r="1" spans="1:13">
      <c r="A1" t="s">
        <v>6</v>
      </c>
      <c r="B1" t="s">
        <v>7</v>
      </c>
      <c r="G1" t="s">
        <v>14</v>
      </c>
    </row>
    <row r="2" spans="1:13">
      <c r="A2">
        <v>453.59199999999998</v>
      </c>
      <c r="B2">
        <v>1</v>
      </c>
      <c r="G2">
        <v>3000</v>
      </c>
      <c r="H2" t="s">
        <v>15</v>
      </c>
      <c r="J2">
        <v>260</v>
      </c>
      <c r="K2" t="s">
        <v>0</v>
      </c>
    </row>
    <row r="3" spans="1:13">
      <c r="A3" t="s">
        <v>1</v>
      </c>
      <c r="D3" t="s">
        <v>8</v>
      </c>
      <c r="G3" s="1" t="s">
        <v>17</v>
      </c>
      <c r="J3">
        <v>50</v>
      </c>
      <c r="K3" t="s">
        <v>16</v>
      </c>
    </row>
    <row r="4" spans="1:13">
      <c r="A4" t="s">
        <v>0</v>
      </c>
      <c r="B4">
        <v>12.010999999999999</v>
      </c>
      <c r="D4" t="s">
        <v>9</v>
      </c>
      <c r="E4">
        <f>B4+B6</f>
        <v>28.009999999999998</v>
      </c>
      <c r="G4" s="2">
        <f>0.2786</f>
        <v>0.27860000000000001</v>
      </c>
      <c r="H4" t="s">
        <v>9</v>
      </c>
    </row>
    <row r="5" spans="1:13">
      <c r="A5" t="s">
        <v>2</v>
      </c>
      <c r="B5">
        <v>1.0079</v>
      </c>
      <c r="D5" t="s">
        <v>10</v>
      </c>
      <c r="E5">
        <f>B4+(2*B6)</f>
        <v>44.009</v>
      </c>
      <c r="G5" s="2">
        <v>3.5200000000000002E-2</v>
      </c>
      <c r="H5" t="s">
        <v>10</v>
      </c>
    </row>
    <row r="6" spans="1:13">
      <c r="A6" t="s">
        <v>3</v>
      </c>
      <c r="B6">
        <v>15.999000000000001</v>
      </c>
      <c r="D6" t="s">
        <v>11</v>
      </c>
      <c r="E6">
        <f>B4+(4*B5)</f>
        <v>16.0426</v>
      </c>
      <c r="G6" s="2">
        <v>2.0999999999999999E-3</v>
      </c>
      <c r="H6" t="s">
        <v>11</v>
      </c>
    </row>
    <row r="7" spans="1:13">
      <c r="A7" t="s">
        <v>4</v>
      </c>
      <c r="B7">
        <v>14.007</v>
      </c>
      <c r="D7" t="s">
        <v>12</v>
      </c>
      <c r="E7">
        <f>2*B5</f>
        <v>2.0158</v>
      </c>
      <c r="G7" s="2">
        <v>0.67969999999999997</v>
      </c>
      <c r="H7" t="s">
        <v>12</v>
      </c>
    </row>
    <row r="8" spans="1:13">
      <c r="A8" t="s">
        <v>5</v>
      </c>
      <c r="B8">
        <v>32.066000000000003</v>
      </c>
      <c r="D8" t="s">
        <v>13</v>
      </c>
      <c r="E8">
        <f>2*B7</f>
        <v>28.013999999999999</v>
      </c>
      <c r="G8" s="2">
        <v>4.4000000000000003E-3</v>
      </c>
      <c r="H8" t="s">
        <v>13</v>
      </c>
    </row>
    <row r="10" spans="1:13">
      <c r="A10" t="s">
        <v>18</v>
      </c>
      <c r="E10" s="1" t="s">
        <v>20</v>
      </c>
      <c r="F10" t="s">
        <v>25</v>
      </c>
      <c r="I10" t="s">
        <v>21</v>
      </c>
      <c r="J10" t="s">
        <v>22</v>
      </c>
      <c r="K10" t="s">
        <v>23</v>
      </c>
      <c r="L10" t="s">
        <v>24</v>
      </c>
    </row>
    <row r="11" spans="1:13">
      <c r="A11" s="1" t="s">
        <v>9</v>
      </c>
      <c r="B11">
        <f>(G4*100)*E4</f>
        <v>780.35860000000002</v>
      </c>
      <c r="C11" t="s">
        <v>26</v>
      </c>
      <c r="E11" s="2">
        <f>B11/$B$16</f>
        <v>0.71725499868696019</v>
      </c>
      <c r="F11">
        <f>E11*$G$2</f>
        <v>2151.7649960608805</v>
      </c>
      <c r="J11">
        <f>F11*1.10231131</f>
        <v>2371.9148916200138</v>
      </c>
      <c r="K11">
        <f>F11*2204.62262</f>
        <v>4743829.7832400287</v>
      </c>
      <c r="L11">
        <f>F11*1000</f>
        <v>2151764.9960608804</v>
      </c>
      <c r="M11" s="1" t="s">
        <v>9</v>
      </c>
    </row>
    <row r="12" spans="1:13">
      <c r="A12" s="1" t="s">
        <v>10</v>
      </c>
      <c r="B12">
        <f>(G5*100)*E5</f>
        <v>154.91167999999999</v>
      </c>
      <c r="C12" t="s">
        <v>26</v>
      </c>
      <c r="E12" s="2">
        <f>B12/$B$16</f>
        <v>0.14238476622798132</v>
      </c>
      <c r="F12">
        <f t="shared" ref="F12:F16" si="0">E12*$G$2</f>
        <v>427.15429868394398</v>
      </c>
      <c r="J12">
        <f t="shared" ref="J12:J16" si="1">F12*1.10231131</f>
        <v>470.85701455442955</v>
      </c>
      <c r="K12">
        <f t="shared" ref="K12:K16" si="2">F12*2204.62262</f>
        <v>941714.02910885913</v>
      </c>
      <c r="L12">
        <f t="shared" ref="L12:L16" si="3">F12*1000</f>
        <v>427154.29868394398</v>
      </c>
      <c r="M12" s="1" t="s">
        <v>10</v>
      </c>
    </row>
    <row r="13" spans="1:13">
      <c r="A13" s="1" t="s">
        <v>11</v>
      </c>
      <c r="B13">
        <f>(G6*100)*E6</f>
        <v>3.3689459999999998</v>
      </c>
      <c r="C13" t="s">
        <v>26</v>
      </c>
      <c r="E13" s="2">
        <f>B13/$B$16</f>
        <v>3.0965165999406424E-3</v>
      </c>
      <c r="F13">
        <f t="shared" si="0"/>
        <v>9.289549799821927</v>
      </c>
      <c r="J13">
        <f t="shared" si="1"/>
        <v>10.239975809151945</v>
      </c>
      <c r="K13">
        <f t="shared" si="2"/>
        <v>20479.951618303894</v>
      </c>
      <c r="L13">
        <f t="shared" si="3"/>
        <v>9289.5497998219271</v>
      </c>
      <c r="M13" s="1" t="s">
        <v>11</v>
      </c>
    </row>
    <row r="14" spans="1:13">
      <c r="A14" s="1" t="s">
        <v>12</v>
      </c>
      <c r="B14">
        <f>(G7*100)*E7</f>
        <v>137.013926</v>
      </c>
      <c r="C14" t="s">
        <v>26</v>
      </c>
      <c r="E14" s="2">
        <f>B14/$B$16</f>
        <v>0.12593431188331269</v>
      </c>
      <c r="F14">
        <f t="shared" si="0"/>
        <v>377.80293564993809</v>
      </c>
      <c r="J14">
        <f t="shared" si="1"/>
        <v>416.45644891812896</v>
      </c>
      <c r="K14">
        <f t="shared" si="2"/>
        <v>832912.89783625794</v>
      </c>
      <c r="L14">
        <f t="shared" si="3"/>
        <v>377802.93564993807</v>
      </c>
      <c r="M14" s="1" t="s">
        <v>12</v>
      </c>
    </row>
    <row r="15" spans="1:13">
      <c r="A15" s="1" t="s">
        <v>13</v>
      </c>
      <c r="B15">
        <f>(G8*100)*E8</f>
        <v>12.32616</v>
      </c>
      <c r="C15" t="s">
        <v>26</v>
      </c>
      <c r="E15" s="2">
        <f>B15/$B$16</f>
        <v>1.1329406601804941E-2</v>
      </c>
      <c r="F15">
        <f t="shared" si="0"/>
        <v>33.988219805414822</v>
      </c>
      <c r="J15">
        <f t="shared" si="1"/>
        <v>37.465599098274758</v>
      </c>
      <c r="K15">
        <f t="shared" si="2"/>
        <v>74931.198196549522</v>
      </c>
      <c r="L15">
        <f t="shared" si="3"/>
        <v>33988.219805414825</v>
      </c>
      <c r="M15" s="1" t="s">
        <v>13</v>
      </c>
    </row>
    <row r="16" spans="1:13">
      <c r="A16" s="1" t="s">
        <v>19</v>
      </c>
      <c r="B16">
        <f>SUM(B11:B15)</f>
        <v>1087.9793120000002</v>
      </c>
      <c r="C16" t="s">
        <v>26</v>
      </c>
      <c r="E16" s="2">
        <f>B16/$B$16</f>
        <v>1</v>
      </c>
      <c r="F16">
        <f t="shared" si="0"/>
        <v>3000</v>
      </c>
      <c r="J16">
        <f t="shared" si="1"/>
        <v>3306.9339299999997</v>
      </c>
      <c r="K16">
        <f t="shared" si="2"/>
        <v>6613867.8600000003</v>
      </c>
      <c r="L16">
        <f t="shared" si="3"/>
        <v>3000000</v>
      </c>
      <c r="M16" s="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2011-02-10T04:42:11Z</dcterms:created>
  <dcterms:modified xsi:type="dcterms:W3CDTF">2011-02-10T05:05:37Z</dcterms:modified>
</cp:coreProperties>
</file>